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7-401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<sst xmlns="http://schemas.openxmlformats.org/spreadsheetml/2006/main" count="78" uniqueCount="52">
  <si>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Obeh</t>
  </si>
  <si>
    <t>Beh</t>
  </si>
  <si>
    <t>Medeltal</t>
  </si>
  <si>
    <t>dt/ha</t>
  </si>
  <si>
    <t>rel tal</t>
  </si>
  <si>
    <t>Sortblandning</t>
  </si>
  <si>
    <t>LSD F1</t>
  </si>
  <si>
    <t>LSD F2</t>
  </si>
  <si>
    <t>C.V. %</t>
  </si>
  <si>
    <t>Till Försöksringarnas medlemmar</t>
  </si>
  <si>
    <t>Preliminära snabbvattenhaltsjusterade resultat från årets vårkornförsök.</t>
  </si>
  <si>
    <t>Fungicidbehandling har utförts med 0,3 Amistar + 0,6 Stereo i stadium 37.</t>
  </si>
  <si>
    <t xml:space="preserve">Sortblandningen består av Barke, Annabell, Wikingett och Otira. </t>
  </si>
  <si>
    <t>Dansk sortblandning består av Barke, Jacinta, Hydrogen och Otira</t>
  </si>
  <si>
    <t>Vårkorn</t>
  </si>
  <si>
    <t>L7-4011 M 716/03</t>
  </si>
  <si>
    <t>L7-4011 M 957/03</t>
  </si>
  <si>
    <t>L7-4011 L 6/03</t>
  </si>
  <si>
    <t>Svedberga gård</t>
  </si>
  <si>
    <t>Slättåkra</t>
  </si>
  <si>
    <t>Helgegården</t>
  </si>
  <si>
    <t xml:space="preserve">2 försök </t>
  </si>
  <si>
    <t>Ödåkra</t>
  </si>
  <si>
    <t>Klagstorp</t>
  </si>
  <si>
    <t>Kritianstad</t>
  </si>
  <si>
    <t>Svedbergaförsöket ingår ej</t>
  </si>
  <si>
    <t>A</t>
  </si>
  <si>
    <t>Dansk sortblandning</t>
  </si>
  <si>
    <t>SW Meltan</t>
  </si>
  <si>
    <t>PAJ Alliot SW</t>
  </si>
  <si>
    <t>SW 2546</t>
  </si>
  <si>
    <t>SW 2496</t>
  </si>
  <si>
    <t>SW 2901</t>
  </si>
  <si>
    <t>SEJ Cicero SW</t>
  </si>
  <si>
    <t>SW 2880</t>
  </si>
  <si>
    <t>Bre Barke PL</t>
  </si>
  <si>
    <t>Br 6429f316, Marnie PL</t>
  </si>
  <si>
    <t>BR Denise, 6429c236 PL</t>
  </si>
  <si>
    <t>Mon Class, 183830 PL</t>
  </si>
  <si>
    <t>Mon Granta, 105085 PL</t>
  </si>
  <si>
    <t>NFC 401-11 PL</t>
  </si>
  <si>
    <t>Ceb Ceylon SSd</t>
  </si>
  <si>
    <t>NS Ursa SSd</t>
  </si>
  <si>
    <t xml:space="preserve">NS Justina SSd  </t>
  </si>
  <si>
    <t xml:space="preserve"> Sort utgår  </t>
  </si>
  <si>
    <t>Pajb 18147-52 SSd</t>
  </si>
  <si>
    <t>1,10*</t>
  </si>
  <si>
    <t>2,5*</t>
  </si>
  <si>
    <t>5,93*</t>
  </si>
  <si>
    <t>3,30*</t>
  </si>
  <si>
    <t xml:space="preserve">Ojämna skördesiffror i försöket på Svedberga - lägre skördar i behandlat för nästan hälften av sorterna - möjlig förklaring kan vara snabb avmognad och </t>
  </si>
  <si>
    <t>mycket litet svampangrepp. Försöket räknas inte in i medelvärdet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</si>
</sst>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4" fontId="0" fillId="0" borderId="2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3" xfId="0" applyNumberFormat="1" applyFont="1" applyBorder="1" applyAlignment="1">
      <alignment horizontal="left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23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75" zoomScaleNormal="75" workbookViewId="0" topLeftCell="B1">
      <selection activeCell="B12" sqref="B12"/>
    </sheetView>
  </sheetViews>
  <sheetFormatPr defaultColWidth="9.140625" defaultRowHeight="12.75"/>
  <cols>
    <col min="1" max="1" width="5.28125" style="42" hidden="1" customWidth="1"/>
    <col min="2" max="2" width="21.8515625" style="31" customWidth="1"/>
    <col min="3" max="3" width="3.421875" style="31" customWidth="1"/>
    <col min="4" max="5" width="6.57421875" style="31" customWidth="1"/>
    <col min="6" max="6" width="6.00390625" style="31" customWidth="1"/>
    <col min="7" max="7" width="5.7109375" style="31" customWidth="1"/>
    <col min="8" max="8" width="6.7109375" style="31" customWidth="1"/>
    <col min="9" max="10" width="6.421875" style="31" customWidth="1"/>
    <col min="11" max="11" width="5.421875" style="31" customWidth="1"/>
    <col min="12" max="12" width="0.13671875" style="31" hidden="1" customWidth="1"/>
    <col min="13" max="14" width="6.57421875" style="31" customWidth="1"/>
    <col min="15" max="15" width="6.421875" style="31" customWidth="1"/>
    <col min="16" max="16" width="5.28125" style="31" customWidth="1"/>
    <col min="17" max="17" width="7.28125" style="31" customWidth="1"/>
    <col min="18" max="18" width="7.00390625" style="31" customWidth="1"/>
    <col min="19" max="19" width="5.8515625" style="31" customWidth="1"/>
    <col min="20" max="20" width="6.140625" style="31" customWidth="1"/>
    <col min="21" max="21" width="4.7109375" style="31" customWidth="1"/>
    <col min="22" max="16384" width="8.8515625" style="31" customWidth="1"/>
  </cols>
  <sheetData>
    <row r="1" spans="2:3" ht="15.75">
      <c r="B1" s="1" t="s">
        <v>9</v>
      </c>
      <c r="C1" s="1"/>
    </row>
    <row r="2" spans="2:9" ht="17.25" customHeight="1">
      <c r="B2" s="28" t="s">
        <v>10</v>
      </c>
      <c r="C2" s="28"/>
      <c r="D2" s="28"/>
      <c r="E2" s="28"/>
      <c r="F2" s="28"/>
      <c r="G2" s="28"/>
      <c r="H2" s="28"/>
      <c r="I2" s="28"/>
    </row>
    <row r="3" spans="2:11" ht="14.25" customHeight="1">
      <c r="B3" s="31" t="s">
        <v>11</v>
      </c>
      <c r="J3" s="28"/>
      <c r="K3" s="28"/>
    </row>
    <row r="4" spans="2:9" ht="17.25" customHeight="1">
      <c r="B4" s="31" t="s">
        <v>12</v>
      </c>
      <c r="H4" s="28"/>
      <c r="I4" s="28"/>
    </row>
    <row r="5" ht="13.5" thickBot="1">
      <c r="B5" s="31" t="s">
        <v>13</v>
      </c>
    </row>
    <row r="6" spans="1:21" ht="12.75">
      <c r="A6" s="42">
        <v>1</v>
      </c>
      <c r="B6" s="2" t="s">
        <v>14</v>
      </c>
      <c r="C6" s="3"/>
      <c r="D6" s="43" t="s">
        <v>15</v>
      </c>
      <c r="E6" s="4"/>
      <c r="F6" s="4"/>
      <c r="G6" s="5"/>
      <c r="H6" s="4" t="s">
        <v>16</v>
      </c>
      <c r="I6" s="4"/>
      <c r="J6" s="4"/>
      <c r="K6" s="5"/>
      <c r="L6" s="3"/>
      <c r="M6" s="4" t="s">
        <v>17</v>
      </c>
      <c r="N6" s="4"/>
      <c r="O6" s="4"/>
      <c r="P6" s="5"/>
      <c r="Q6" s="4" t="s">
        <v>2</v>
      </c>
      <c r="R6" s="4"/>
      <c r="S6" s="4"/>
      <c r="T6" s="4"/>
      <c r="U6" s="32"/>
    </row>
    <row r="7" spans="1:21" ht="12.75">
      <c r="A7" s="42">
        <v>2</v>
      </c>
      <c r="B7" s="11"/>
      <c r="C7" s="28"/>
      <c r="D7" s="44" t="s">
        <v>18</v>
      </c>
      <c r="E7" s="28"/>
      <c r="F7" s="28"/>
      <c r="G7" s="13"/>
      <c r="H7" s="28" t="s">
        <v>19</v>
      </c>
      <c r="I7" s="28"/>
      <c r="J7" s="28"/>
      <c r="K7" s="13"/>
      <c r="L7" s="6"/>
      <c r="M7" s="28" t="s">
        <v>20</v>
      </c>
      <c r="N7" s="28"/>
      <c r="O7" s="28"/>
      <c r="P7" s="13"/>
      <c r="Q7" s="28" t="s">
        <v>21</v>
      </c>
      <c r="R7" s="28"/>
      <c r="S7" s="28"/>
      <c r="T7" s="28"/>
      <c r="U7" s="45"/>
    </row>
    <row r="8" spans="1:21" ht="13.5" thickBot="1">
      <c r="A8" s="42">
        <v>3</v>
      </c>
      <c r="B8" s="46">
        <v>2003</v>
      </c>
      <c r="C8" s="14"/>
      <c r="D8" s="47" t="s">
        <v>22</v>
      </c>
      <c r="E8" s="9"/>
      <c r="F8" s="9"/>
      <c r="G8" s="10"/>
      <c r="H8" s="9" t="s">
        <v>23</v>
      </c>
      <c r="I8" s="9"/>
      <c r="J8" s="9"/>
      <c r="K8" s="10"/>
      <c r="L8" s="8"/>
      <c r="M8" s="9" t="s">
        <v>24</v>
      </c>
      <c r="N8" s="9"/>
      <c r="O8" s="9"/>
      <c r="P8" s="10"/>
      <c r="Q8" s="9" t="s">
        <v>25</v>
      </c>
      <c r="R8" s="9"/>
      <c r="S8" s="9"/>
      <c r="T8" s="9"/>
      <c r="U8" s="48"/>
    </row>
    <row r="9" spans="2:21" ht="12.75">
      <c r="B9" s="11"/>
      <c r="C9" s="28"/>
      <c r="D9" s="34" t="s">
        <v>0</v>
      </c>
      <c r="E9" s="12" t="s">
        <v>1</v>
      </c>
      <c r="F9" s="6" t="s">
        <v>2</v>
      </c>
      <c r="G9" s="13"/>
      <c r="H9" s="12" t="s">
        <v>0</v>
      </c>
      <c r="I9" s="12" t="s">
        <v>1</v>
      </c>
      <c r="J9" s="6" t="s">
        <v>2</v>
      </c>
      <c r="K9" s="13"/>
      <c r="L9" s="6"/>
      <c r="M9" s="12" t="s">
        <v>0</v>
      </c>
      <c r="N9" s="12" t="s">
        <v>1</v>
      </c>
      <c r="O9" s="6" t="s">
        <v>2</v>
      </c>
      <c r="P9" s="5"/>
      <c r="Q9" s="12" t="s">
        <v>0</v>
      </c>
      <c r="R9" s="12" t="s">
        <v>1</v>
      </c>
      <c r="S9" s="12" t="s">
        <v>1</v>
      </c>
      <c r="T9" s="6" t="s">
        <v>2</v>
      </c>
      <c r="U9" s="15"/>
    </row>
    <row r="10" spans="1:21" ht="13.5" thickBot="1">
      <c r="A10" s="42">
        <v>4</v>
      </c>
      <c r="B10" s="7"/>
      <c r="C10" s="9"/>
      <c r="D10" s="35" t="s">
        <v>3</v>
      </c>
      <c r="E10" s="16" t="s">
        <v>3</v>
      </c>
      <c r="F10" s="16" t="s">
        <v>3</v>
      </c>
      <c r="G10" s="49" t="s">
        <v>4</v>
      </c>
      <c r="H10" s="16" t="s">
        <v>3</v>
      </c>
      <c r="I10" s="16" t="s">
        <v>3</v>
      </c>
      <c r="J10" s="16" t="s">
        <v>3</v>
      </c>
      <c r="K10" s="49" t="s">
        <v>4</v>
      </c>
      <c r="L10" s="16"/>
      <c r="M10" s="16" t="s">
        <v>3</v>
      </c>
      <c r="N10" s="16" t="s">
        <v>3</v>
      </c>
      <c r="O10" s="16" t="s">
        <v>3</v>
      </c>
      <c r="P10" s="49" t="s">
        <v>4</v>
      </c>
      <c r="Q10" s="16" t="s">
        <v>3</v>
      </c>
      <c r="R10" s="16" t="s">
        <v>3</v>
      </c>
      <c r="S10" s="16" t="s">
        <v>4</v>
      </c>
      <c r="T10" s="16" t="s">
        <v>3</v>
      </c>
      <c r="U10" s="50" t="s">
        <v>4</v>
      </c>
    </row>
    <row r="11" spans="1:21" ht="12.75">
      <c r="A11" s="42" t="s">
        <v>26</v>
      </c>
      <c r="B11" s="2" t="s">
        <v>5</v>
      </c>
      <c r="C11" s="3"/>
      <c r="D11" s="51">
        <v>56</v>
      </c>
      <c r="E11" s="21">
        <v>50.94</v>
      </c>
      <c r="F11" s="21">
        <f>(E11+D11)/2</f>
        <v>53.47</v>
      </c>
      <c r="G11" s="18">
        <f>F11/0.535</f>
        <v>99.94392523364485</v>
      </c>
      <c r="H11" s="51">
        <v>76.23</v>
      </c>
      <c r="I11" s="21">
        <v>81.61</v>
      </c>
      <c r="J11" s="21">
        <f>(I11+H11)/2</f>
        <v>78.92</v>
      </c>
      <c r="K11" s="18">
        <f>J11/0.789</f>
        <v>100.0253485424588</v>
      </c>
      <c r="L11" s="52">
        <v>10.86</v>
      </c>
      <c r="M11" s="51">
        <v>50.1</v>
      </c>
      <c r="N11" s="21">
        <v>58.3</v>
      </c>
      <c r="O11" s="21">
        <f>(N11+M11)/2</f>
        <v>54.2</v>
      </c>
      <c r="P11" s="18">
        <f>O11/0.542</f>
        <v>100</v>
      </c>
      <c r="Q11" s="17">
        <f>(H11+M11)/2</f>
        <v>63.165000000000006</v>
      </c>
      <c r="R11" s="17">
        <f>(I11+N11)/2</f>
        <v>69.955</v>
      </c>
      <c r="S11" s="20">
        <f>R11/0.7</f>
        <v>99.93571428571428</v>
      </c>
      <c r="T11" s="17">
        <f>(Q11+R11)/2</f>
        <v>66.56</v>
      </c>
      <c r="U11" s="19">
        <f>T11/0.666</f>
        <v>99.93993993993993</v>
      </c>
    </row>
    <row r="12" spans="2:21" ht="12.75">
      <c r="B12" s="11" t="s">
        <v>27</v>
      </c>
      <c r="C12" s="6"/>
      <c r="D12" s="29">
        <v>59.61</v>
      </c>
      <c r="E12" s="21">
        <v>48.91</v>
      </c>
      <c r="F12" s="21">
        <f aca="true" t="shared" si="0" ref="F12:F29">(E12+D12)/2</f>
        <v>54.26</v>
      </c>
      <c r="G12" s="22">
        <f aca="true" t="shared" si="1" ref="G12:G29">F12/0.535</f>
        <v>101.42056074766354</v>
      </c>
      <c r="H12" s="29">
        <v>75.13</v>
      </c>
      <c r="I12" s="21">
        <v>84.98</v>
      </c>
      <c r="J12" s="21">
        <f aca="true" t="shared" si="2" ref="J12:J29">(I12+H12)/2</f>
        <v>80.055</v>
      </c>
      <c r="K12" s="22">
        <f aca="true" t="shared" si="3" ref="K12:K29">J12/0.789</f>
        <v>101.4638783269962</v>
      </c>
      <c r="L12" s="52"/>
      <c r="M12" s="29">
        <v>51.7</v>
      </c>
      <c r="N12" s="21">
        <v>58.2</v>
      </c>
      <c r="O12" s="21">
        <f aca="true" t="shared" si="4" ref="O12:O29">(N12+M12)/2</f>
        <v>54.95</v>
      </c>
      <c r="P12" s="22">
        <f aca="true" t="shared" si="5" ref="P12:P29">O12/0.542</f>
        <v>101.38376383763837</v>
      </c>
      <c r="Q12" s="21">
        <f aca="true" t="shared" si="6" ref="Q12:R29">(H12+M12)/2</f>
        <v>63.415</v>
      </c>
      <c r="R12" s="21">
        <f t="shared" si="6"/>
        <v>71.59</v>
      </c>
      <c r="S12" s="20">
        <f aca="true" t="shared" si="7" ref="S12:S29">R12/0.7</f>
        <v>102.27142857142859</v>
      </c>
      <c r="T12" s="21">
        <f aca="true" t="shared" si="8" ref="T12:T29">(Q12+R12)/2</f>
        <v>67.5025</v>
      </c>
      <c r="U12" s="19">
        <f aca="true" t="shared" si="9" ref="U12:U29">T12/0.666</f>
        <v>101.3551051051051</v>
      </c>
    </row>
    <row r="13" spans="2:21" ht="12.75">
      <c r="B13" s="11" t="s">
        <v>28</v>
      </c>
      <c r="C13" s="6"/>
      <c r="D13" s="29">
        <v>46.94</v>
      </c>
      <c r="E13" s="21">
        <v>53.57</v>
      </c>
      <c r="F13" s="21">
        <f t="shared" si="0"/>
        <v>50.254999999999995</v>
      </c>
      <c r="G13" s="22">
        <f t="shared" si="1"/>
        <v>93.93457943925232</v>
      </c>
      <c r="H13" s="29">
        <v>70.06</v>
      </c>
      <c r="I13" s="21">
        <v>79.66</v>
      </c>
      <c r="J13" s="21">
        <f t="shared" si="2"/>
        <v>74.86</v>
      </c>
      <c r="K13" s="22">
        <f t="shared" si="3"/>
        <v>94.87959442332065</v>
      </c>
      <c r="L13" s="52"/>
      <c r="M13" s="29">
        <v>54.1</v>
      </c>
      <c r="N13" s="21">
        <v>57.7</v>
      </c>
      <c r="O13" s="21">
        <f t="shared" si="4"/>
        <v>55.900000000000006</v>
      </c>
      <c r="P13" s="22">
        <f t="shared" si="5"/>
        <v>103.13653136531366</v>
      </c>
      <c r="Q13" s="21">
        <f t="shared" si="6"/>
        <v>62.08</v>
      </c>
      <c r="R13" s="21">
        <f t="shared" si="6"/>
        <v>68.68</v>
      </c>
      <c r="S13" s="20">
        <f t="shared" si="7"/>
        <v>98.11428571428573</v>
      </c>
      <c r="T13" s="21">
        <f t="shared" si="8"/>
        <v>65.38</v>
      </c>
      <c r="U13" s="19">
        <f t="shared" si="9"/>
        <v>98.16816816816815</v>
      </c>
    </row>
    <row r="14" spans="2:21" ht="12.75">
      <c r="B14" s="11" t="s">
        <v>29</v>
      </c>
      <c r="C14" s="6"/>
      <c r="D14" s="29">
        <v>58.58</v>
      </c>
      <c r="E14" s="21">
        <v>62.85</v>
      </c>
      <c r="F14" s="21">
        <f t="shared" si="0"/>
        <v>60.715</v>
      </c>
      <c r="G14" s="22">
        <f t="shared" si="1"/>
        <v>113.48598130841121</v>
      </c>
      <c r="H14" s="29">
        <v>74.91</v>
      </c>
      <c r="I14" s="21">
        <v>76.73</v>
      </c>
      <c r="J14" s="21">
        <f t="shared" si="2"/>
        <v>75.82</v>
      </c>
      <c r="K14" s="22">
        <f t="shared" si="3"/>
        <v>96.09632446134346</v>
      </c>
      <c r="L14" s="52"/>
      <c r="M14" s="29">
        <v>49.1</v>
      </c>
      <c r="N14" s="21">
        <v>57.8</v>
      </c>
      <c r="O14" s="21">
        <f t="shared" si="4"/>
        <v>53.45</v>
      </c>
      <c r="P14" s="22">
        <f t="shared" si="5"/>
        <v>98.61623616236162</v>
      </c>
      <c r="Q14" s="21">
        <f t="shared" si="6"/>
        <v>62.004999999999995</v>
      </c>
      <c r="R14" s="21">
        <f t="shared" si="6"/>
        <v>67.265</v>
      </c>
      <c r="S14" s="20">
        <f t="shared" si="7"/>
        <v>96.09285714285716</v>
      </c>
      <c r="T14" s="21">
        <f t="shared" si="8"/>
        <v>64.63499999999999</v>
      </c>
      <c r="U14" s="19">
        <f t="shared" si="9"/>
        <v>97.04954954954952</v>
      </c>
    </row>
    <row r="15" spans="2:21" ht="12.75">
      <c r="B15" s="23" t="s">
        <v>30</v>
      </c>
      <c r="C15" s="53"/>
      <c r="D15" s="36">
        <v>49.89</v>
      </c>
      <c r="E15" s="24">
        <v>56.63</v>
      </c>
      <c r="F15" s="24">
        <f t="shared" si="0"/>
        <v>53.260000000000005</v>
      </c>
      <c r="G15" s="25">
        <f t="shared" si="1"/>
        <v>99.55140186915888</v>
      </c>
      <c r="H15" s="36">
        <v>73.24</v>
      </c>
      <c r="I15" s="24">
        <v>81.86</v>
      </c>
      <c r="J15" s="24">
        <f t="shared" si="2"/>
        <v>77.55</v>
      </c>
      <c r="K15" s="25">
        <f t="shared" si="3"/>
        <v>98.28897338403041</v>
      </c>
      <c r="L15" s="54"/>
      <c r="M15" s="36">
        <v>46.5</v>
      </c>
      <c r="N15" s="24">
        <v>53.8</v>
      </c>
      <c r="O15" s="24">
        <f t="shared" si="4"/>
        <v>50.15</v>
      </c>
      <c r="P15" s="25">
        <f t="shared" si="5"/>
        <v>92.52767527675276</v>
      </c>
      <c r="Q15" s="36">
        <f t="shared" si="6"/>
        <v>59.87</v>
      </c>
      <c r="R15" s="24">
        <f t="shared" si="6"/>
        <v>67.83</v>
      </c>
      <c r="S15" s="37">
        <f t="shared" si="7"/>
        <v>96.9</v>
      </c>
      <c r="T15" s="24">
        <f t="shared" si="8"/>
        <v>63.849999999999994</v>
      </c>
      <c r="U15" s="38">
        <f t="shared" si="9"/>
        <v>95.87087087087086</v>
      </c>
    </row>
    <row r="16" spans="2:21" ht="12.75">
      <c r="B16" s="11" t="s">
        <v>31</v>
      </c>
      <c r="C16" s="6"/>
      <c r="D16" s="29">
        <v>60.21</v>
      </c>
      <c r="E16" s="21">
        <v>52.47</v>
      </c>
      <c r="F16" s="21">
        <f t="shared" si="0"/>
        <v>56.34</v>
      </c>
      <c r="G16" s="22">
        <f t="shared" si="1"/>
        <v>105.30841121495327</v>
      </c>
      <c r="H16" s="29">
        <v>77.01</v>
      </c>
      <c r="I16" s="21">
        <v>80.76</v>
      </c>
      <c r="J16" s="21">
        <f t="shared" si="2"/>
        <v>78.885</v>
      </c>
      <c r="K16" s="22">
        <f t="shared" si="3"/>
        <v>99.9809885931559</v>
      </c>
      <c r="L16" s="52"/>
      <c r="M16" s="29">
        <v>50.5</v>
      </c>
      <c r="N16" s="21">
        <v>59.3</v>
      </c>
      <c r="O16" s="21">
        <f t="shared" si="4"/>
        <v>54.9</v>
      </c>
      <c r="P16" s="22">
        <f t="shared" si="5"/>
        <v>101.29151291512915</v>
      </c>
      <c r="Q16" s="21">
        <f t="shared" si="6"/>
        <v>63.755</v>
      </c>
      <c r="R16" s="21">
        <f t="shared" si="6"/>
        <v>70.03</v>
      </c>
      <c r="S16" s="20">
        <f t="shared" si="7"/>
        <v>100.04285714285714</v>
      </c>
      <c r="T16" s="21">
        <f t="shared" si="8"/>
        <v>66.8925</v>
      </c>
      <c r="U16" s="19">
        <f t="shared" si="9"/>
        <v>100.43918918918918</v>
      </c>
    </row>
    <row r="17" spans="2:21" ht="12.75">
      <c r="B17" s="11" t="s">
        <v>32</v>
      </c>
      <c r="C17" s="6"/>
      <c r="D17" s="29">
        <v>65.38</v>
      </c>
      <c r="E17" s="21">
        <v>54.08</v>
      </c>
      <c r="F17" s="21">
        <f t="shared" si="0"/>
        <v>59.73</v>
      </c>
      <c r="G17" s="22">
        <f t="shared" si="1"/>
        <v>111.6448598130841</v>
      </c>
      <c r="H17" s="29">
        <v>73.54</v>
      </c>
      <c r="I17" s="21">
        <v>78.63</v>
      </c>
      <c r="J17" s="21">
        <f t="shared" si="2"/>
        <v>76.08500000000001</v>
      </c>
      <c r="K17" s="22">
        <f t="shared" si="3"/>
        <v>96.4321926489227</v>
      </c>
      <c r="L17" s="52"/>
      <c r="M17" s="29">
        <v>51.3</v>
      </c>
      <c r="N17" s="21">
        <v>55.4</v>
      </c>
      <c r="O17" s="21">
        <f t="shared" si="4"/>
        <v>53.349999999999994</v>
      </c>
      <c r="P17" s="22">
        <f t="shared" si="5"/>
        <v>98.43173431734316</v>
      </c>
      <c r="Q17" s="21">
        <f t="shared" si="6"/>
        <v>62.42</v>
      </c>
      <c r="R17" s="21">
        <f t="shared" si="6"/>
        <v>67.015</v>
      </c>
      <c r="S17" s="20">
        <f t="shared" si="7"/>
        <v>95.7357142857143</v>
      </c>
      <c r="T17" s="21">
        <f t="shared" si="8"/>
        <v>64.7175</v>
      </c>
      <c r="U17" s="19">
        <f t="shared" si="9"/>
        <v>97.17342342342342</v>
      </c>
    </row>
    <row r="18" spans="2:21" ht="12.75">
      <c r="B18" s="11" t="s">
        <v>33</v>
      </c>
      <c r="C18" s="6"/>
      <c r="D18" s="29">
        <v>54.94</v>
      </c>
      <c r="E18" s="21">
        <v>46.41</v>
      </c>
      <c r="F18" s="21">
        <f t="shared" si="0"/>
        <v>50.675</v>
      </c>
      <c r="G18" s="22">
        <f t="shared" si="1"/>
        <v>94.7196261682243</v>
      </c>
      <c r="H18" s="29">
        <v>78.16</v>
      </c>
      <c r="I18" s="21">
        <v>83.53</v>
      </c>
      <c r="J18" s="21">
        <f t="shared" si="2"/>
        <v>80.845</v>
      </c>
      <c r="K18" s="22">
        <f t="shared" si="3"/>
        <v>102.46514575411913</v>
      </c>
      <c r="L18" s="52"/>
      <c r="M18" s="29">
        <v>51.9</v>
      </c>
      <c r="N18" s="21">
        <v>56.1</v>
      </c>
      <c r="O18" s="21">
        <f t="shared" si="4"/>
        <v>54</v>
      </c>
      <c r="P18" s="22">
        <f t="shared" si="5"/>
        <v>99.6309963099631</v>
      </c>
      <c r="Q18" s="21">
        <f t="shared" si="6"/>
        <v>65.03</v>
      </c>
      <c r="R18" s="21">
        <f t="shared" si="6"/>
        <v>69.815</v>
      </c>
      <c r="S18" s="20">
        <f t="shared" si="7"/>
        <v>99.7357142857143</v>
      </c>
      <c r="T18" s="21">
        <f t="shared" si="8"/>
        <v>67.4225</v>
      </c>
      <c r="U18" s="19">
        <f t="shared" si="9"/>
        <v>101.23498498498498</v>
      </c>
    </row>
    <row r="19" spans="2:21" ht="12.75">
      <c r="B19" s="33" t="s">
        <v>34</v>
      </c>
      <c r="C19" s="55"/>
      <c r="D19" s="29">
        <v>48.69</v>
      </c>
      <c r="E19" s="21">
        <v>49.8</v>
      </c>
      <c r="F19" s="21">
        <f t="shared" si="0"/>
        <v>49.245</v>
      </c>
      <c r="G19" s="22">
        <f t="shared" si="1"/>
        <v>92.04672897196261</v>
      </c>
      <c r="H19" s="29">
        <v>74.53</v>
      </c>
      <c r="I19" s="21">
        <v>78.43</v>
      </c>
      <c r="J19" s="21">
        <f t="shared" si="2"/>
        <v>76.48</v>
      </c>
      <c r="K19" s="22">
        <f t="shared" si="3"/>
        <v>96.93282636248416</v>
      </c>
      <c r="L19" s="52"/>
      <c r="M19" s="29">
        <v>47.1</v>
      </c>
      <c r="N19" s="21">
        <v>53</v>
      </c>
      <c r="O19" s="21">
        <f t="shared" si="4"/>
        <v>50.05</v>
      </c>
      <c r="P19" s="22">
        <f t="shared" si="5"/>
        <v>92.3431734317343</v>
      </c>
      <c r="Q19" s="21">
        <f t="shared" si="6"/>
        <v>60.815</v>
      </c>
      <c r="R19" s="21">
        <f t="shared" si="6"/>
        <v>65.715</v>
      </c>
      <c r="S19" s="20">
        <f t="shared" si="7"/>
        <v>93.87857142857143</v>
      </c>
      <c r="T19" s="21">
        <f t="shared" si="8"/>
        <v>63.265</v>
      </c>
      <c r="U19" s="19">
        <f t="shared" si="9"/>
        <v>94.99249249249249</v>
      </c>
    </row>
    <row r="20" spans="2:21" ht="12.75">
      <c r="B20" s="56" t="s">
        <v>35</v>
      </c>
      <c r="C20" s="57"/>
      <c r="D20" s="36">
        <v>53.53</v>
      </c>
      <c r="E20" s="24">
        <v>52.05</v>
      </c>
      <c r="F20" s="24">
        <f t="shared" si="0"/>
        <v>52.79</v>
      </c>
      <c r="G20" s="25">
        <f t="shared" si="1"/>
        <v>98.67289719626167</v>
      </c>
      <c r="H20" s="36">
        <v>72.74</v>
      </c>
      <c r="I20" s="24">
        <v>79.64</v>
      </c>
      <c r="J20" s="24">
        <f t="shared" si="2"/>
        <v>76.19</v>
      </c>
      <c r="K20" s="25">
        <f t="shared" si="3"/>
        <v>96.56527249683143</v>
      </c>
      <c r="L20" s="54"/>
      <c r="M20" s="36">
        <v>47.3</v>
      </c>
      <c r="N20" s="24">
        <v>55.1</v>
      </c>
      <c r="O20" s="24">
        <f t="shared" si="4"/>
        <v>51.2</v>
      </c>
      <c r="P20" s="25">
        <f t="shared" si="5"/>
        <v>94.4649446494465</v>
      </c>
      <c r="Q20" s="36">
        <f t="shared" si="6"/>
        <v>60.019999999999996</v>
      </c>
      <c r="R20" s="24">
        <f t="shared" si="6"/>
        <v>67.37</v>
      </c>
      <c r="S20" s="37">
        <f t="shared" si="7"/>
        <v>96.24285714285716</v>
      </c>
      <c r="T20" s="24">
        <f t="shared" si="8"/>
        <v>63.695</v>
      </c>
      <c r="U20" s="38">
        <f t="shared" si="9"/>
        <v>95.63813813813813</v>
      </c>
    </row>
    <row r="21" spans="2:21" ht="12.75">
      <c r="B21" s="33" t="s">
        <v>36</v>
      </c>
      <c r="C21" s="55"/>
      <c r="D21" s="29">
        <v>55.45</v>
      </c>
      <c r="E21" s="21">
        <v>53.37</v>
      </c>
      <c r="F21" s="21">
        <f t="shared" si="0"/>
        <v>54.41</v>
      </c>
      <c r="G21" s="30">
        <f t="shared" si="1"/>
        <v>101.70093457943923</v>
      </c>
      <c r="H21" s="58">
        <v>73.58</v>
      </c>
      <c r="I21" s="21">
        <v>80.56</v>
      </c>
      <c r="J21" s="21">
        <f t="shared" si="2"/>
        <v>77.07</v>
      </c>
      <c r="K21" s="30">
        <f t="shared" si="3"/>
        <v>97.680608365019</v>
      </c>
      <c r="L21" s="52"/>
      <c r="M21" s="58">
        <v>53.5</v>
      </c>
      <c r="N21" s="21">
        <v>57</v>
      </c>
      <c r="O21" s="21">
        <f t="shared" si="4"/>
        <v>55.25</v>
      </c>
      <c r="P21" s="22">
        <f t="shared" si="5"/>
        <v>101.93726937269372</v>
      </c>
      <c r="Q21" s="21">
        <f t="shared" si="6"/>
        <v>63.54</v>
      </c>
      <c r="R21" s="21">
        <f t="shared" si="6"/>
        <v>68.78</v>
      </c>
      <c r="S21" s="20">
        <f t="shared" si="7"/>
        <v>98.25714285714287</v>
      </c>
      <c r="T21" s="21">
        <f t="shared" si="8"/>
        <v>66.16</v>
      </c>
      <c r="U21" s="19">
        <f t="shared" si="9"/>
        <v>99.33933933933933</v>
      </c>
    </row>
    <row r="22" spans="2:21" ht="12.75">
      <c r="B22" s="33" t="s">
        <v>37</v>
      </c>
      <c r="C22" s="55"/>
      <c r="D22" s="29">
        <v>52.47</v>
      </c>
      <c r="E22" s="21">
        <v>53.4</v>
      </c>
      <c r="F22" s="21">
        <f t="shared" si="0"/>
        <v>52.935</v>
      </c>
      <c r="G22" s="30">
        <f t="shared" si="1"/>
        <v>98.94392523364486</v>
      </c>
      <c r="H22" s="29">
        <v>72.82</v>
      </c>
      <c r="I22" s="21">
        <v>83.24</v>
      </c>
      <c r="J22" s="21">
        <f t="shared" si="2"/>
        <v>78.03</v>
      </c>
      <c r="K22" s="30">
        <f t="shared" si="3"/>
        <v>98.89733840304183</v>
      </c>
      <c r="L22" s="52"/>
      <c r="M22" s="29">
        <v>48.2</v>
      </c>
      <c r="N22" s="21">
        <v>58.3</v>
      </c>
      <c r="O22" s="21">
        <f t="shared" si="4"/>
        <v>53.25</v>
      </c>
      <c r="P22" s="22">
        <f t="shared" si="5"/>
        <v>98.24723247232471</v>
      </c>
      <c r="Q22" s="21">
        <f t="shared" si="6"/>
        <v>60.51</v>
      </c>
      <c r="R22" s="21">
        <f t="shared" si="6"/>
        <v>70.77</v>
      </c>
      <c r="S22" s="20">
        <f t="shared" si="7"/>
        <v>101.1</v>
      </c>
      <c r="T22" s="21">
        <f t="shared" si="8"/>
        <v>65.64</v>
      </c>
      <c r="U22" s="19">
        <f t="shared" si="9"/>
        <v>98.55855855855856</v>
      </c>
    </row>
    <row r="23" spans="2:21" ht="12.75">
      <c r="B23" s="33" t="s">
        <v>38</v>
      </c>
      <c r="C23" s="55"/>
      <c r="D23" s="29">
        <v>55.73</v>
      </c>
      <c r="E23" s="21">
        <v>60.76</v>
      </c>
      <c r="F23" s="21">
        <f t="shared" si="0"/>
        <v>58.245</v>
      </c>
      <c r="G23" s="30">
        <f t="shared" si="1"/>
        <v>108.86915887850466</v>
      </c>
      <c r="H23" s="29">
        <v>76.87</v>
      </c>
      <c r="I23" s="21">
        <v>81.47</v>
      </c>
      <c r="J23" s="21">
        <f t="shared" si="2"/>
        <v>79.17</v>
      </c>
      <c r="K23" s="30">
        <f t="shared" si="3"/>
        <v>100.34220532319391</v>
      </c>
      <c r="L23" s="52"/>
      <c r="M23" s="29">
        <v>50</v>
      </c>
      <c r="N23" s="21">
        <v>60.5</v>
      </c>
      <c r="O23" s="21">
        <f t="shared" si="4"/>
        <v>55.25</v>
      </c>
      <c r="P23" s="22">
        <f t="shared" si="5"/>
        <v>101.93726937269372</v>
      </c>
      <c r="Q23" s="21">
        <f t="shared" si="6"/>
        <v>63.435</v>
      </c>
      <c r="R23" s="21">
        <f t="shared" si="6"/>
        <v>70.985</v>
      </c>
      <c r="S23" s="20">
        <f t="shared" si="7"/>
        <v>101.40714285714286</v>
      </c>
      <c r="T23" s="21">
        <f t="shared" si="8"/>
        <v>67.21000000000001</v>
      </c>
      <c r="U23" s="19">
        <f t="shared" si="9"/>
        <v>100.91591591591592</v>
      </c>
    </row>
    <row r="24" spans="2:21" ht="12.75">
      <c r="B24" s="33" t="s">
        <v>39</v>
      </c>
      <c r="C24" s="55"/>
      <c r="D24" s="29">
        <v>54.63</v>
      </c>
      <c r="E24" s="21">
        <v>58.44</v>
      </c>
      <c r="F24" s="21">
        <f t="shared" si="0"/>
        <v>56.535</v>
      </c>
      <c r="G24" s="30">
        <f t="shared" si="1"/>
        <v>105.67289719626167</v>
      </c>
      <c r="H24" s="29">
        <v>77.16</v>
      </c>
      <c r="I24" s="21">
        <v>81.78</v>
      </c>
      <c r="J24" s="21">
        <f t="shared" si="2"/>
        <v>79.47</v>
      </c>
      <c r="K24" s="22">
        <f t="shared" si="3"/>
        <v>100.72243346007603</v>
      </c>
      <c r="L24" s="52"/>
      <c r="M24" s="29">
        <v>28.1</v>
      </c>
      <c r="N24" s="21">
        <v>60.6</v>
      </c>
      <c r="O24" s="21">
        <f t="shared" si="4"/>
        <v>44.35</v>
      </c>
      <c r="P24" s="22">
        <f t="shared" si="5"/>
        <v>81.82656826568265</v>
      </c>
      <c r="Q24" s="21">
        <f t="shared" si="6"/>
        <v>52.629999999999995</v>
      </c>
      <c r="R24" s="21">
        <f t="shared" si="6"/>
        <v>71.19</v>
      </c>
      <c r="S24" s="20">
        <f t="shared" si="7"/>
        <v>101.7</v>
      </c>
      <c r="T24" s="21">
        <f t="shared" si="8"/>
        <v>61.91</v>
      </c>
      <c r="U24" s="19">
        <f t="shared" si="9"/>
        <v>92.95795795795794</v>
      </c>
    </row>
    <row r="25" spans="2:21" ht="12.75">
      <c r="B25" s="56" t="s">
        <v>40</v>
      </c>
      <c r="C25" s="57"/>
      <c r="D25" s="36">
        <v>55.3</v>
      </c>
      <c r="E25" s="24">
        <v>57.01</v>
      </c>
      <c r="F25" s="24">
        <f t="shared" si="0"/>
        <v>56.155</v>
      </c>
      <c r="G25" s="25">
        <f t="shared" si="1"/>
        <v>104.96261682242991</v>
      </c>
      <c r="H25" s="36">
        <v>79.48</v>
      </c>
      <c r="I25" s="24">
        <v>83.79</v>
      </c>
      <c r="J25" s="24">
        <f t="shared" si="2"/>
        <v>81.635</v>
      </c>
      <c r="K25" s="25">
        <f t="shared" si="3"/>
        <v>103.46641318124207</v>
      </c>
      <c r="L25" s="54"/>
      <c r="M25" s="36">
        <v>58.1</v>
      </c>
      <c r="N25" s="24">
        <v>62.1</v>
      </c>
      <c r="O25" s="24">
        <f t="shared" si="4"/>
        <v>60.1</v>
      </c>
      <c r="P25" s="25">
        <f t="shared" si="5"/>
        <v>110.88560885608855</v>
      </c>
      <c r="Q25" s="36">
        <f t="shared" si="6"/>
        <v>68.79</v>
      </c>
      <c r="R25" s="24">
        <f t="shared" si="6"/>
        <v>72.94500000000001</v>
      </c>
      <c r="S25" s="37">
        <f t="shared" si="7"/>
        <v>104.20714285714287</v>
      </c>
      <c r="T25" s="24">
        <f t="shared" si="8"/>
        <v>70.8675</v>
      </c>
      <c r="U25" s="38">
        <f t="shared" si="9"/>
        <v>106.40765765765767</v>
      </c>
    </row>
    <row r="26" spans="2:22" ht="12.75">
      <c r="B26" s="33" t="s">
        <v>41</v>
      </c>
      <c r="C26" s="55"/>
      <c r="D26" s="29">
        <v>51.9</v>
      </c>
      <c r="E26" s="21">
        <v>50.79</v>
      </c>
      <c r="F26" s="21">
        <f t="shared" si="0"/>
        <v>51.345</v>
      </c>
      <c r="G26" s="22">
        <f t="shared" si="1"/>
        <v>95.97196261682242</v>
      </c>
      <c r="H26" s="29">
        <v>75.25</v>
      </c>
      <c r="I26" s="21">
        <v>85.36</v>
      </c>
      <c r="J26" s="21">
        <f t="shared" si="2"/>
        <v>80.305</v>
      </c>
      <c r="K26" s="22">
        <f t="shared" si="3"/>
        <v>101.7807351077313</v>
      </c>
      <c r="L26" s="59"/>
      <c r="M26" s="29">
        <v>55.4</v>
      </c>
      <c r="N26" s="21">
        <v>58.7</v>
      </c>
      <c r="O26" s="21">
        <f t="shared" si="4"/>
        <v>57.05</v>
      </c>
      <c r="P26" s="22">
        <f t="shared" si="5"/>
        <v>105.25830258302582</v>
      </c>
      <c r="Q26" s="21">
        <f t="shared" si="6"/>
        <v>65.325</v>
      </c>
      <c r="R26" s="21">
        <f t="shared" si="6"/>
        <v>72.03</v>
      </c>
      <c r="S26" s="20">
        <f t="shared" si="7"/>
        <v>102.9</v>
      </c>
      <c r="T26" s="21">
        <f t="shared" si="8"/>
        <v>68.67750000000001</v>
      </c>
      <c r="U26" s="19">
        <f t="shared" si="9"/>
        <v>103.11936936936938</v>
      </c>
      <c r="V26" s="28"/>
    </row>
    <row r="27" spans="2:22" ht="12.75">
      <c r="B27" s="33" t="s">
        <v>42</v>
      </c>
      <c r="C27" s="55"/>
      <c r="D27" s="29">
        <v>62.39</v>
      </c>
      <c r="E27" s="21">
        <v>62.24</v>
      </c>
      <c r="F27" s="21">
        <f t="shared" si="0"/>
        <v>62.315</v>
      </c>
      <c r="G27" s="22">
        <f t="shared" si="1"/>
        <v>116.47663551401868</v>
      </c>
      <c r="H27" s="29">
        <v>74.92</v>
      </c>
      <c r="I27" s="21">
        <v>85.03</v>
      </c>
      <c r="J27" s="21">
        <f t="shared" si="2"/>
        <v>79.975</v>
      </c>
      <c r="K27" s="22">
        <f t="shared" si="3"/>
        <v>101.36248415716095</v>
      </c>
      <c r="L27" s="59"/>
      <c r="M27" s="29">
        <v>56.3</v>
      </c>
      <c r="N27" s="21">
        <v>60</v>
      </c>
      <c r="O27" s="21">
        <f t="shared" si="4"/>
        <v>58.15</v>
      </c>
      <c r="P27" s="22">
        <f t="shared" si="5"/>
        <v>107.28782287822877</v>
      </c>
      <c r="Q27" s="21">
        <f t="shared" si="6"/>
        <v>65.61</v>
      </c>
      <c r="R27" s="21">
        <f t="shared" si="6"/>
        <v>72.515</v>
      </c>
      <c r="S27" s="20">
        <f t="shared" si="7"/>
        <v>103.59285714285716</v>
      </c>
      <c r="T27" s="21">
        <f t="shared" si="8"/>
        <v>69.0625</v>
      </c>
      <c r="U27" s="19">
        <f t="shared" si="9"/>
        <v>103.69744744744744</v>
      </c>
      <c r="V27" s="28"/>
    </row>
    <row r="28" spans="2:22" ht="12.75">
      <c r="B28" s="60" t="s">
        <v>43</v>
      </c>
      <c r="C28" s="55"/>
      <c r="D28" s="29">
        <v>59.7</v>
      </c>
      <c r="E28" s="21">
        <v>60.8</v>
      </c>
      <c r="F28" s="21">
        <f t="shared" si="0"/>
        <v>60.25</v>
      </c>
      <c r="G28" s="22">
        <f t="shared" si="1"/>
        <v>112.61682242990653</v>
      </c>
      <c r="H28" s="61" t="s">
        <v>44</v>
      </c>
      <c r="I28" s="21"/>
      <c r="J28" s="21"/>
      <c r="K28" s="22"/>
      <c r="L28" s="59"/>
      <c r="M28" s="29">
        <v>50.4</v>
      </c>
      <c r="N28" s="21">
        <v>59.4</v>
      </c>
      <c r="O28" s="21">
        <f t="shared" si="4"/>
        <v>54.9</v>
      </c>
      <c r="P28" s="22">
        <f t="shared" si="5"/>
        <v>101.29151291512915</v>
      </c>
      <c r="Q28" s="21"/>
      <c r="R28" s="21"/>
      <c r="S28" s="20"/>
      <c r="T28" s="21"/>
      <c r="U28" s="19"/>
      <c r="V28" s="28"/>
    </row>
    <row r="29" spans="2:22" ht="13.5" thickBot="1">
      <c r="B29" s="62" t="s">
        <v>45</v>
      </c>
      <c r="C29" s="63"/>
      <c r="D29" s="39">
        <v>63.39</v>
      </c>
      <c r="E29" s="26">
        <v>59.97</v>
      </c>
      <c r="F29" s="26">
        <f t="shared" si="0"/>
        <v>61.68</v>
      </c>
      <c r="G29" s="27">
        <f t="shared" si="1"/>
        <v>115.28971962616822</v>
      </c>
      <c r="H29" s="39">
        <v>76.42</v>
      </c>
      <c r="I29" s="26">
        <v>83.75</v>
      </c>
      <c r="J29" s="26">
        <f t="shared" si="2"/>
        <v>80.08500000000001</v>
      </c>
      <c r="K29" s="27">
        <f t="shared" si="3"/>
        <v>101.50190114068441</v>
      </c>
      <c r="L29" s="64"/>
      <c r="M29" s="39">
        <v>55.6</v>
      </c>
      <c r="N29" s="26">
        <v>59.1</v>
      </c>
      <c r="O29" s="26">
        <f t="shared" si="4"/>
        <v>57.35</v>
      </c>
      <c r="P29" s="27">
        <f t="shared" si="5"/>
        <v>105.81180811808117</v>
      </c>
      <c r="Q29" s="39">
        <f t="shared" si="6"/>
        <v>66.01</v>
      </c>
      <c r="R29" s="26">
        <f t="shared" si="6"/>
        <v>71.425</v>
      </c>
      <c r="S29" s="40">
        <f t="shared" si="7"/>
        <v>102.03571428571429</v>
      </c>
      <c r="T29" s="26">
        <f t="shared" si="8"/>
        <v>68.7175</v>
      </c>
      <c r="U29" s="41">
        <f t="shared" si="9"/>
        <v>103.17942942942942</v>
      </c>
      <c r="V29" s="28"/>
    </row>
    <row r="30" spans="1:21" s="68" customFormat="1" ht="12.75">
      <c r="A30" s="65"/>
      <c r="B30" s="66" t="s">
        <v>6</v>
      </c>
      <c r="C30" s="66"/>
      <c r="D30" s="67">
        <f>SUM(D11:D29)/19</f>
        <v>56.03842105263158</v>
      </c>
      <c r="E30" s="67">
        <f>SUM(E11:E29)/19</f>
        <v>54.97315789473684</v>
      </c>
      <c r="G30" s="65">
        <v>1.92</v>
      </c>
      <c r="H30" s="69">
        <f>SUM(H11:H29)/18</f>
        <v>75.1138888888889</v>
      </c>
      <c r="I30" s="69">
        <f>SUM(I11:I29)/18</f>
        <v>81.71166666666666</v>
      </c>
      <c r="K30" s="70" t="s">
        <v>46</v>
      </c>
      <c r="L30" s="71"/>
      <c r="M30" s="69">
        <f>SUM(M11:M29)/18</f>
        <v>53.06666666666667</v>
      </c>
      <c r="N30" s="69">
        <f>SUM(N11:N29)/18</f>
        <v>61.13333333333334</v>
      </c>
      <c r="P30" s="65" t="s">
        <v>47</v>
      </c>
      <c r="Q30" s="71"/>
      <c r="R30" s="71"/>
      <c r="S30" s="71"/>
      <c r="T30" s="72"/>
      <c r="U30" s="71"/>
    </row>
    <row r="31" spans="1:16" s="74" customFormat="1" ht="12.75">
      <c r="A31" s="73"/>
      <c r="B31" s="66" t="s">
        <v>7</v>
      </c>
      <c r="C31" s="66"/>
      <c r="G31" s="73" t="s">
        <v>48</v>
      </c>
      <c r="K31" s="73" t="s">
        <v>49</v>
      </c>
      <c r="P31" s="73">
        <v>7.8</v>
      </c>
    </row>
    <row r="32" spans="1:16" s="68" customFormat="1" ht="12.75">
      <c r="A32" s="65"/>
      <c r="B32" s="75" t="s">
        <v>8</v>
      </c>
      <c r="C32" s="75"/>
      <c r="G32" s="65">
        <v>7.4</v>
      </c>
      <c r="K32" s="65">
        <v>2.9</v>
      </c>
      <c r="P32" s="65">
        <v>10</v>
      </c>
    </row>
    <row r="33" ht="7.5" customHeight="1"/>
    <row r="34" ht="12.75">
      <c r="B34" s="31" t="s">
        <v>50</v>
      </c>
    </row>
    <row r="35" ht="12.75">
      <c r="B35" s="31" t="s">
        <v>51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Birgit  Swahn</cp:lastModifiedBy>
  <cp:lastPrinted>2003-10-16T11:32:42Z</cp:lastPrinted>
  <dcterms:created xsi:type="dcterms:W3CDTF">2003-04-11T06:56:51Z</dcterms:created>
  <dcterms:modified xsi:type="dcterms:W3CDTF">2003-10-16T11:02:04Z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